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3875"/>
  </bookViews>
  <sheets>
    <sheet name="Sheet1" sheetId="1" r:id="rId1"/>
  </sheets>
  <definedNames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I46" i="1" l="1"/>
  <c r="I42" i="1"/>
  <c r="F38" i="1" l="1"/>
  <c r="F31" i="1"/>
  <c r="F24" i="1"/>
  <c r="I17" i="1" l="1"/>
  <c r="I16" i="1"/>
  <c r="G55" i="1" l="1"/>
  <c r="G56" i="1"/>
  <c r="I48" i="1"/>
  <c r="I49" i="1"/>
  <c r="I50" i="1"/>
  <c r="I47" i="1"/>
  <c r="I44" i="1"/>
  <c r="I45" i="1"/>
  <c r="I43" i="1"/>
  <c r="I36" i="1"/>
  <c r="I37" i="1"/>
  <c r="I35" i="1"/>
  <c r="I56" i="1" l="1"/>
  <c r="I55" i="1"/>
  <c r="I38" i="1"/>
  <c r="I51" i="1"/>
  <c r="I11" i="1"/>
  <c r="H29" i="1"/>
  <c r="I29" i="1" s="1"/>
  <c r="H30" i="1"/>
  <c r="I30" i="1" s="1"/>
  <c r="H28" i="1"/>
  <c r="G30" i="1"/>
  <c r="G29" i="1"/>
  <c r="G28" i="1"/>
  <c r="H22" i="1"/>
  <c r="I22" i="1" s="1"/>
  <c r="H23" i="1"/>
  <c r="I23" i="1" s="1"/>
  <c r="H21" i="1"/>
  <c r="I21" i="1" s="1"/>
  <c r="G21" i="1"/>
  <c r="G22" i="1"/>
  <c r="G23" i="1"/>
  <c r="I57" i="1" l="1"/>
  <c r="I24" i="1"/>
  <c r="I28" i="1"/>
  <c r="I31" i="1" s="1"/>
  <c r="I59" i="1" l="1"/>
  <c r="H61" i="1" s="1"/>
</calcChain>
</file>

<file path=xl/sharedStrings.xml><?xml version="1.0" encoding="utf-8"?>
<sst xmlns="http://schemas.openxmlformats.org/spreadsheetml/2006/main" count="76" uniqueCount="43">
  <si>
    <t>Permit Applicant:</t>
  </si>
  <si>
    <t>Project Address:</t>
  </si>
  <si>
    <t>Application Date:</t>
  </si>
  <si>
    <t>Project Description:</t>
  </si>
  <si>
    <t>Major or Minor Project:</t>
  </si>
  <si>
    <t>Description</t>
  </si>
  <si>
    <t>Measure</t>
  </si>
  <si>
    <t>Quantity</t>
  </si>
  <si>
    <t>Fee Amount</t>
  </si>
  <si>
    <t>Unit Rate</t>
  </si>
  <si>
    <t>Total:</t>
  </si>
  <si>
    <t>Excavation (Unpaved Areas)</t>
  </si>
  <si>
    <t>Boring, Hand Trenching, and Trench Plow</t>
  </si>
  <si>
    <t>LF</t>
  </si>
  <si>
    <t>Utility Poles (incl. guy and anchor)</t>
  </si>
  <si>
    <t>Communication Towers</t>
  </si>
  <si>
    <t>Each</t>
  </si>
  <si>
    <t>Sidewalks and/or Driveways:</t>
  </si>
  <si>
    <t>Miscellaneous Items</t>
  </si>
  <si>
    <t>Monitoring Wells</t>
  </si>
  <si>
    <t>Steps</t>
  </si>
  <si>
    <t>Temporary Pedestrian Walkways</t>
  </si>
  <si>
    <t>Balconies/Canopies</t>
  </si>
  <si>
    <t>Handholes, Boxes, Cabinets, Meters, Valves, Vaults, etc.</t>
  </si>
  <si>
    <t>Obstructions</t>
  </si>
  <si>
    <t>Sidewalk</t>
  </si>
  <si>
    <t>Metered Parking</t>
  </si>
  <si>
    <t>Start Date</t>
  </si>
  <si>
    <t>End Date</t>
  </si>
  <si>
    <t>Days</t>
  </si>
  <si>
    <r>
      <t xml:space="preserve">Excavation (Paved Areas) </t>
    </r>
    <r>
      <rPr>
        <b/>
        <vertAlign val="superscript"/>
        <sz val="12"/>
        <color theme="1"/>
        <rFont val="Calibri"/>
        <family val="2"/>
        <scheme val="minor"/>
      </rPr>
      <t>*Roadway excavation on streets paved within the last 3 years are subject to surcharge fees</t>
    </r>
  </si>
  <si>
    <r>
      <t xml:space="preserve">Wireless Telecommunication Facilities </t>
    </r>
    <r>
      <rPr>
        <b/>
        <vertAlign val="superscript"/>
        <sz val="12"/>
        <color theme="1"/>
        <rFont val="Calibri"/>
        <family val="2"/>
        <scheme val="minor"/>
      </rPr>
      <t>*May be subject to additional independent review fee; review fees non-refundable</t>
    </r>
  </si>
  <si>
    <t>Major Telecommunications Project (up to 20 antennae)?</t>
  </si>
  <si>
    <t>Minor Telecommunications Project (single antenna)?</t>
  </si>
  <si>
    <t>Permit Fee Total:</t>
  </si>
  <si>
    <r>
      <t xml:space="preserve">Irrigation Lines </t>
    </r>
    <r>
      <rPr>
        <vertAlign val="superscript"/>
        <sz val="11"/>
        <color theme="1"/>
        <rFont val="Calibri"/>
        <family val="2"/>
        <scheme val="minor"/>
      </rPr>
      <t>(minimum fee $25)</t>
    </r>
  </si>
  <si>
    <r>
      <t xml:space="preserve">Curb and Gutter </t>
    </r>
    <r>
      <rPr>
        <vertAlign val="superscript"/>
        <sz val="11"/>
        <color theme="1"/>
        <rFont val="Calibri"/>
        <family val="2"/>
        <scheme val="minor"/>
      </rPr>
      <t>(minimum fee $25)</t>
    </r>
  </si>
  <si>
    <r>
      <rPr>
        <b/>
        <vertAlign val="superscript"/>
        <sz val="11"/>
        <color theme="1"/>
        <rFont val="Calibri"/>
        <family val="2"/>
        <scheme val="minor"/>
      </rPr>
      <t>(minimum fee $50)</t>
    </r>
    <r>
      <rPr>
        <b/>
        <sz val="11"/>
        <color theme="1"/>
        <rFont val="Calibri"/>
        <family val="2"/>
        <scheme val="minor"/>
      </rPr>
      <t xml:space="preserve"> Total:</t>
    </r>
  </si>
  <si>
    <r>
      <rPr>
        <b/>
        <vertAlign val="superscript"/>
        <sz val="11"/>
        <color theme="1"/>
        <rFont val="Calibri"/>
        <family val="2"/>
        <scheme val="minor"/>
      </rPr>
      <t>(minimum fee $25 for major projects)</t>
    </r>
    <r>
      <rPr>
        <b/>
        <sz val="11"/>
        <color theme="1"/>
        <rFont val="Calibri"/>
        <family val="2"/>
        <scheme val="minor"/>
      </rPr>
      <t xml:space="preserve"> Total:</t>
    </r>
  </si>
  <si>
    <r>
      <rPr>
        <b/>
        <vertAlign val="superscript"/>
        <sz val="11"/>
        <color theme="1"/>
        <rFont val="Calibri"/>
        <family val="2"/>
        <scheme val="minor"/>
      </rPr>
      <t>(minimum fee $100 for major projects)</t>
    </r>
    <r>
      <rPr>
        <b/>
        <sz val="11"/>
        <color theme="1"/>
        <rFont val="Calibri"/>
        <family val="2"/>
        <scheme val="minor"/>
      </rPr>
      <t xml:space="preserve"> Total:</t>
    </r>
  </si>
  <si>
    <t xml:space="preserve">Addt'l antennae over the 20 antennae contained in major project application? </t>
  </si>
  <si>
    <t>Computer and Fax Fee:</t>
  </si>
  <si>
    <r>
      <rPr>
        <b/>
        <sz val="14"/>
        <color rgb="FF1E3567"/>
        <rFont val="Cambria"/>
        <family val="1"/>
        <scheme val="major"/>
      </rPr>
      <t>City of Mobile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4"/>
        <color rgb="FF1E3567"/>
        <rFont val="Cambria"/>
        <family val="1"/>
        <scheme val="major"/>
      </rPr>
      <t>Permit Fee Tabulation Sheet</t>
    </r>
    <r>
      <rPr>
        <sz val="14"/>
        <color theme="1"/>
        <rFont val="Cambria"/>
        <family val="1"/>
        <scheme val="major"/>
      </rPr>
      <t xml:space="preserve">
</t>
    </r>
    <r>
      <rPr>
        <sz val="12"/>
        <rFont val="Calibri"/>
        <family val="2"/>
        <scheme val="minor"/>
      </rPr>
      <t>Major &amp; Minor Right of Way Projects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</si>
</sst>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rgb="FF1E3567"/>
      <name val="Cambria"/>
      <family val="1"/>
      <scheme val="major"/>
    </font>
    <font>
      <sz val="14"/>
      <color rgb="FF1E3567"/>
      <name val="Cambria"/>
      <family val="1"/>
      <scheme val="major"/>
    </font>
    <font>
      <sz val="14"/>
      <color theme="1"/>
      <name val="Cambria"/>
      <family val="1"/>
      <scheme val="maj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44" fontId="0" fillId="3" borderId="5" xfId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4" fontId="0" fillId="2" borderId="5" xfId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4" fontId="0" fillId="3" borderId="6" xfId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44" fontId="0" fillId="5" borderId="0" xfId="1" applyFont="1" applyFill="1" applyAlignment="1">
      <alignment horizontal="left"/>
    </xf>
    <xf numFmtId="0" fontId="2" fillId="4" borderId="11" xfId="0" applyFont="1" applyFill="1" applyBorder="1" applyAlignment="1">
      <alignment horizontal="center"/>
    </xf>
    <xf numFmtId="44" fontId="0" fillId="5" borderId="0" xfId="1" applyFont="1" applyFill="1" applyAlignment="1">
      <alignment horizontal="center"/>
    </xf>
    <xf numFmtId="0" fontId="3" fillId="5" borderId="0" xfId="0" applyFont="1" applyFill="1" applyAlignment="1">
      <alignment horizontal="left"/>
    </xf>
    <xf numFmtId="0" fontId="0" fillId="5" borderId="0" xfId="0" applyFill="1" applyBorder="1" applyAlignment="1" applyProtection="1">
      <alignment horizontal="center"/>
      <protection locked="0"/>
    </xf>
    <xf numFmtId="1" fontId="0" fillId="5" borderId="0" xfId="0" applyNumberFormat="1" applyFill="1" applyBorder="1" applyAlignment="1">
      <alignment horizontal="center"/>
    </xf>
    <xf numFmtId="0" fontId="2" fillId="6" borderId="8" xfId="0" applyFont="1" applyFill="1" applyBorder="1" applyAlignment="1"/>
    <xf numFmtId="0" fontId="0" fillId="5" borderId="1" xfId="0" applyFill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left"/>
    </xf>
    <xf numFmtId="1" fontId="2" fillId="6" borderId="7" xfId="0" applyNumberFormat="1" applyFont="1" applyFill="1" applyBorder="1" applyAlignment="1">
      <alignment horizontal="center"/>
    </xf>
    <xf numFmtId="14" fontId="0" fillId="3" borderId="5" xfId="0" applyNumberFormat="1" applyFill="1" applyBorder="1" applyAlignment="1" applyProtection="1">
      <alignment horizontal="center"/>
      <protection locked="0"/>
    </xf>
    <xf numFmtId="14" fontId="0" fillId="2" borderId="5" xfId="0" applyNumberForma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/>
    <xf numFmtId="0" fontId="0" fillId="3" borderId="19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14" fontId="0" fillId="3" borderId="19" xfId="0" applyNumberFormat="1" applyFill="1" applyBorder="1" applyAlignment="1" applyProtection="1">
      <alignment horizontal="center"/>
      <protection locked="0"/>
    </xf>
    <xf numFmtId="14" fontId="0" fillId="2" borderId="16" xfId="0" applyNumberFormat="1" applyFill="1" applyBorder="1" applyAlignment="1" applyProtection="1">
      <alignment horizontal="center"/>
      <protection locked="0"/>
    </xf>
    <xf numFmtId="44" fontId="0" fillId="5" borderId="1" xfId="1" applyFont="1" applyFill="1" applyBorder="1" applyAlignment="1">
      <alignment horizontal="left"/>
    </xf>
    <xf numFmtId="0" fontId="0" fillId="5" borderId="0" xfId="0" applyFill="1" applyAlignment="1"/>
    <xf numFmtId="44" fontId="0" fillId="3" borderId="13" xfId="1" applyFont="1" applyFill="1" applyBorder="1" applyAlignment="1">
      <alignment horizontal="left" shrinkToFit="1"/>
    </xf>
    <xf numFmtId="44" fontId="0" fillId="2" borderId="13" xfId="1" applyFont="1" applyFill="1" applyBorder="1" applyAlignment="1">
      <alignment horizontal="left" shrinkToFit="1"/>
    </xf>
    <xf numFmtId="44" fontId="0" fillId="3" borderId="14" xfId="1" applyFont="1" applyFill="1" applyBorder="1" applyAlignment="1">
      <alignment horizontal="left" shrinkToFit="1"/>
    </xf>
    <xf numFmtId="44" fontId="2" fillId="3" borderId="9" xfId="1" applyFont="1" applyFill="1" applyBorder="1" applyAlignment="1">
      <alignment horizontal="left" shrinkToFit="1"/>
    </xf>
    <xf numFmtId="1" fontId="0" fillId="3" borderId="5" xfId="0" applyNumberFormat="1" applyFill="1" applyBorder="1" applyAlignment="1" applyProtection="1">
      <alignment horizontal="center" shrinkToFit="1"/>
      <protection locked="0"/>
    </xf>
    <xf numFmtId="1" fontId="0" fillId="2" borderId="5" xfId="0" applyNumberFormat="1" applyFill="1" applyBorder="1" applyAlignment="1" applyProtection="1">
      <alignment horizontal="center" shrinkToFit="1"/>
      <protection locked="0"/>
    </xf>
    <xf numFmtId="1" fontId="0" fillId="3" borderId="6" xfId="0" applyNumberFormat="1" applyFill="1" applyBorder="1" applyAlignment="1" applyProtection="1">
      <alignment horizontal="center" shrinkToFit="1"/>
      <protection locked="0"/>
    </xf>
    <xf numFmtId="1" fontId="2" fillId="3" borderId="7" xfId="0" applyNumberFormat="1" applyFont="1" applyFill="1" applyBorder="1" applyAlignment="1">
      <alignment horizontal="center" shrinkToFit="1"/>
    </xf>
    <xf numFmtId="44" fontId="0" fillId="5" borderId="2" xfId="1" applyFont="1" applyFill="1" applyBorder="1" applyAlignment="1">
      <alignment horizontal="left"/>
    </xf>
    <xf numFmtId="1" fontId="0" fillId="5" borderId="2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 shrinkToFit="1"/>
      <protection locked="0"/>
    </xf>
    <xf numFmtId="0" fontId="0" fillId="5" borderId="0" xfId="0" applyFill="1" applyAlignment="1">
      <alignment horizontal="left"/>
    </xf>
    <xf numFmtId="1" fontId="0" fillId="2" borderId="16" xfId="0" applyNumberFormat="1" applyFill="1" applyBorder="1" applyAlignment="1" applyProtection="1">
      <alignment horizontal="center" shrinkToFit="1"/>
      <protection locked="0"/>
    </xf>
    <xf numFmtId="0" fontId="0" fillId="5" borderId="0" xfId="0" applyFill="1" applyAlignment="1">
      <alignment horizontal="right"/>
    </xf>
    <xf numFmtId="0" fontId="4" fillId="0" borderId="3" xfId="0" applyFont="1" applyBorder="1" applyAlignment="1">
      <alignment vertical="center"/>
    </xf>
    <xf numFmtId="0" fontId="2" fillId="5" borderId="0" xfId="0" applyFont="1" applyFill="1" applyAlignment="1">
      <alignment horizontal="right"/>
    </xf>
    <xf numFmtId="0" fontId="2" fillId="5" borderId="0" xfId="0" applyFont="1" applyFill="1" applyBorder="1" applyAlignment="1">
      <alignment horizontal="right"/>
    </xf>
    <xf numFmtId="0" fontId="0" fillId="3" borderId="12" xfId="0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left"/>
    </xf>
    <xf numFmtId="0" fontId="3" fillId="5" borderId="0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0" fillId="2" borderId="20" xfId="0" applyFill="1" applyBorder="1" applyAlignment="1" applyProtection="1">
      <alignment horizontal="left"/>
    </xf>
    <xf numFmtId="0" fontId="0" fillId="2" borderId="21" xfId="0" applyFill="1" applyBorder="1" applyAlignment="1" applyProtection="1">
      <alignment horizontal="left"/>
    </xf>
    <xf numFmtId="0" fontId="0" fillId="3" borderId="17" xfId="0" applyFill="1" applyBorder="1" applyAlignment="1" applyProtection="1">
      <alignment horizontal="left"/>
    </xf>
    <xf numFmtId="0" fontId="0" fillId="3" borderId="18" xfId="0" applyFill="1" applyBorder="1" applyAlignment="1" applyProtection="1">
      <alignment horizontal="left"/>
    </xf>
    <xf numFmtId="0" fontId="2" fillId="5" borderId="0" xfId="0" applyFont="1" applyFill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0" fillId="2" borderId="12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3" borderId="15" xfId="0" applyFill="1" applyBorder="1" applyAlignment="1" applyProtection="1">
      <alignment horizontal="left"/>
    </xf>
    <xf numFmtId="0" fontId="0" fillId="3" borderId="16" xfId="0" applyFill="1" applyBorder="1" applyAlignment="1" applyProtection="1">
      <alignment horizontal="left"/>
    </xf>
    <xf numFmtId="0" fontId="0" fillId="3" borderId="12" xfId="0" applyFill="1" applyBorder="1" applyAlignment="1" applyProtection="1">
      <alignment horizontal="left" shrinkToFit="1"/>
      <protection locked="0"/>
    </xf>
    <xf numFmtId="0" fontId="0" fillId="3" borderId="5" xfId="0" applyFill="1" applyBorder="1" applyAlignment="1" applyProtection="1">
      <alignment horizontal="left" shrinkToFit="1"/>
      <protection locked="0"/>
    </xf>
    <xf numFmtId="0" fontId="0" fillId="2" borderId="12" xfId="0" applyFill="1" applyBorder="1" applyAlignment="1" applyProtection="1">
      <alignment horizontal="left" shrinkToFit="1"/>
      <protection locked="0"/>
    </xf>
    <xf numFmtId="0" fontId="0" fillId="2" borderId="5" xfId="0" applyFill="1" applyBorder="1" applyAlignment="1" applyProtection="1">
      <alignment horizontal="left" shrinkToFit="1"/>
      <protection locked="0"/>
    </xf>
    <xf numFmtId="0" fontId="0" fillId="3" borderId="15" xfId="0" applyFill="1" applyBorder="1" applyAlignment="1" applyProtection="1">
      <alignment horizontal="left" shrinkToFit="1"/>
      <protection locked="0"/>
    </xf>
    <xf numFmtId="0" fontId="0" fillId="3" borderId="16" xfId="0" applyFill="1" applyBorder="1" applyAlignment="1" applyProtection="1">
      <alignment horizontal="left" shrinkToFit="1"/>
      <protection locked="0"/>
    </xf>
    <xf numFmtId="0" fontId="3" fillId="5" borderId="0" xfId="0" applyFont="1" applyFill="1" applyAlignment="1">
      <alignment horizontal="left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left"/>
      <protection locked="0"/>
    </xf>
    <xf numFmtId="14" fontId="0" fillId="5" borderId="1" xfId="0" applyNumberFormat="1" applyFill="1" applyBorder="1" applyAlignment="1" applyProtection="1">
      <alignment horizontal="left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3" fillId="5" borderId="0" xfId="0" applyFont="1" applyFill="1" applyAlignment="1">
      <alignment horizontal="right"/>
    </xf>
    <xf numFmtId="44" fontId="3" fillId="5" borderId="22" xfId="1" applyFont="1" applyFill="1" applyBorder="1" applyAlignment="1">
      <alignment horizontal="center"/>
    </xf>
    <xf numFmtId="44" fontId="3" fillId="5" borderId="23" xfId="1" applyFont="1" applyFill="1" applyBorder="1" applyAlignment="1">
      <alignment horizontal="center"/>
    </xf>
    <xf numFmtId="0" fontId="0" fillId="5" borderId="0" xfId="0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5BB41"/>
      <color rgb="FF1E356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621665</xdr:colOff>
      <xdr:row>0</xdr:row>
      <xdr:rowOff>952500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21665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Normal="100" workbookViewId="0">
      <selection activeCell="C3" sqref="C3:D3"/>
    </sheetView>
  </sheetViews>
  <sheetFormatPr defaultRowHeight="17.45" customHeight="1" x14ac:dyDescent="0.25"/>
  <cols>
    <col min="1" max="1" width="12.28515625" style="2" customWidth="1"/>
    <col min="2" max="2" width="16.42578125" style="2" customWidth="1"/>
    <col min="3" max="3" width="10.7109375" style="2" customWidth="1"/>
    <col min="4" max="4" width="8.85546875" style="2" bestFit="1" customWidth="1"/>
    <col min="5" max="6" width="10.7109375" style="2" customWidth="1"/>
    <col min="7" max="7" width="8.85546875" style="1" bestFit="1" customWidth="1"/>
    <col min="8" max="8" width="9.28515625" style="2" bestFit="1" customWidth="1"/>
    <col min="9" max="9" width="13.85546875" style="2" customWidth="1"/>
    <col min="10" max="16384" width="9.140625" style="2"/>
  </cols>
  <sheetData>
    <row r="1" spans="1:9" ht="77.25" customHeight="1" thickBot="1" x14ac:dyDescent="0.3">
      <c r="A1" s="47"/>
      <c r="B1" s="78" t="s">
        <v>42</v>
      </c>
      <c r="C1" s="79"/>
      <c r="D1" s="79"/>
      <c r="E1" s="79"/>
      <c r="F1" s="79"/>
      <c r="G1" s="79"/>
      <c r="H1" s="79"/>
      <c r="I1" s="79"/>
    </row>
    <row r="2" spans="1:9" ht="5.0999999999999996" customHeight="1" x14ac:dyDescent="0.25">
      <c r="A2" s="3"/>
      <c r="B2" s="3"/>
      <c r="C2" s="3"/>
      <c r="D2" s="3"/>
      <c r="E2" s="3"/>
      <c r="F2" s="3"/>
      <c r="G2" s="4"/>
      <c r="H2" s="3"/>
      <c r="I2" s="3"/>
    </row>
    <row r="3" spans="1:9" ht="17.45" customHeight="1" x14ac:dyDescent="0.25">
      <c r="A3" s="72" t="s">
        <v>2</v>
      </c>
      <c r="B3" s="72"/>
      <c r="C3" s="77"/>
      <c r="D3" s="77"/>
      <c r="E3" s="5"/>
      <c r="F3" s="5"/>
      <c r="G3" s="6"/>
      <c r="H3" s="5"/>
      <c r="I3" s="5"/>
    </row>
    <row r="4" spans="1:9" ht="17.45" customHeight="1" x14ac:dyDescent="0.25">
      <c r="A4" s="72" t="s">
        <v>0</v>
      </c>
      <c r="B4" s="72"/>
      <c r="C4" s="75"/>
      <c r="D4" s="75"/>
      <c r="E4" s="75"/>
      <c r="F4" s="75"/>
      <c r="G4" s="75"/>
      <c r="H4" s="75"/>
      <c r="I4" s="75"/>
    </row>
    <row r="5" spans="1:9" ht="17.45" customHeight="1" x14ac:dyDescent="0.25">
      <c r="A5" s="72" t="s">
        <v>1</v>
      </c>
      <c r="B5" s="72"/>
      <c r="C5" s="76"/>
      <c r="D5" s="76"/>
      <c r="E5" s="76"/>
      <c r="F5" s="76"/>
      <c r="G5" s="76"/>
      <c r="H5" s="76"/>
      <c r="I5" s="76"/>
    </row>
    <row r="6" spans="1:9" ht="17.45" customHeight="1" x14ac:dyDescent="0.25">
      <c r="A6" s="72" t="s">
        <v>3</v>
      </c>
      <c r="B6" s="72"/>
      <c r="C6" s="73"/>
      <c r="D6" s="73"/>
      <c r="E6" s="73"/>
      <c r="F6" s="73"/>
      <c r="G6" s="73"/>
      <c r="H6" s="73"/>
      <c r="I6" s="73"/>
    </row>
    <row r="7" spans="1:9" ht="17.45" customHeight="1" x14ac:dyDescent="0.25">
      <c r="A7" s="3"/>
      <c r="B7" s="3"/>
      <c r="C7" s="74"/>
      <c r="D7" s="74"/>
      <c r="E7" s="74"/>
      <c r="F7" s="74"/>
      <c r="G7" s="74"/>
      <c r="H7" s="74"/>
      <c r="I7" s="74"/>
    </row>
    <row r="8" spans="1:9" ht="5.0999999999999996" customHeight="1" x14ac:dyDescent="0.25">
      <c r="A8" s="3"/>
      <c r="B8" s="3"/>
      <c r="C8" s="3"/>
      <c r="D8" s="3"/>
      <c r="E8" s="3"/>
      <c r="F8" s="3"/>
      <c r="G8" s="4"/>
      <c r="H8" s="3"/>
      <c r="I8" s="3"/>
    </row>
    <row r="9" spans="1:9" ht="17.45" customHeight="1" x14ac:dyDescent="0.25">
      <c r="A9" s="72" t="s">
        <v>4</v>
      </c>
      <c r="B9" s="72"/>
      <c r="C9" s="21"/>
      <c r="D9" s="3"/>
      <c r="E9" s="3"/>
      <c r="F9" s="3"/>
      <c r="G9" s="4"/>
      <c r="H9" s="3"/>
      <c r="I9" s="3"/>
    </row>
    <row r="10" spans="1:9" ht="5.0999999999999996" customHeight="1" x14ac:dyDescent="0.25">
      <c r="A10" s="3"/>
      <c r="B10" s="3"/>
      <c r="C10" s="3"/>
      <c r="D10" s="3"/>
      <c r="E10" s="3"/>
      <c r="F10" s="3"/>
      <c r="G10" s="4"/>
      <c r="H10" s="3"/>
      <c r="I10" s="3"/>
    </row>
    <row r="11" spans="1:9" ht="17.45" customHeight="1" x14ac:dyDescent="0.25">
      <c r="A11" s="72" t="s">
        <v>17</v>
      </c>
      <c r="B11" s="72"/>
      <c r="C11" s="21"/>
      <c r="D11" s="3"/>
      <c r="E11" s="3"/>
      <c r="F11" s="3"/>
      <c r="G11" s="4"/>
      <c r="H11" s="3"/>
      <c r="I11" s="31" t="str">
        <f>IF(C11="","N/A",IF(C11="Yes",50,0))</f>
        <v>N/A</v>
      </c>
    </row>
    <row r="12" spans="1:9" ht="5.0999999999999996" customHeight="1" x14ac:dyDescent="0.25">
      <c r="A12" s="17"/>
      <c r="B12" s="17"/>
      <c r="C12" s="18"/>
      <c r="D12" s="3"/>
      <c r="E12" s="3"/>
      <c r="F12" s="3"/>
      <c r="G12" s="4"/>
      <c r="H12" s="3"/>
      <c r="I12" s="3"/>
    </row>
    <row r="13" spans="1:9" ht="17.45" customHeight="1" x14ac:dyDescent="0.25">
      <c r="A13" s="52" t="s">
        <v>31</v>
      </c>
      <c r="B13" s="52"/>
      <c r="C13" s="52"/>
      <c r="D13" s="52"/>
      <c r="E13" s="52"/>
      <c r="F13" s="52"/>
      <c r="G13" s="52"/>
      <c r="H13" s="52"/>
      <c r="I13" s="52"/>
    </row>
    <row r="14" spans="1:9" ht="5.0999999999999996" customHeight="1" x14ac:dyDescent="0.25">
      <c r="A14" s="22"/>
      <c r="B14" s="22"/>
      <c r="C14" s="22"/>
      <c r="D14" s="22"/>
      <c r="E14" s="22"/>
      <c r="F14" s="22"/>
      <c r="G14" s="22"/>
      <c r="H14" s="22"/>
      <c r="I14" s="22"/>
    </row>
    <row r="15" spans="1:9" ht="17.45" customHeight="1" x14ac:dyDescent="0.25">
      <c r="A15" s="83" t="s">
        <v>32</v>
      </c>
      <c r="B15" s="83"/>
      <c r="C15" s="83"/>
      <c r="D15" s="83"/>
      <c r="E15" s="83"/>
      <c r="F15" s="3"/>
      <c r="G15" s="21"/>
      <c r="H15" s="3"/>
      <c r="I15" s="3"/>
    </row>
    <row r="16" spans="1:9" ht="17.45" customHeight="1" x14ac:dyDescent="0.25">
      <c r="A16" s="83" t="s">
        <v>40</v>
      </c>
      <c r="B16" s="83"/>
      <c r="C16" s="83"/>
      <c r="D16" s="83"/>
      <c r="E16" s="83"/>
      <c r="F16" s="83"/>
      <c r="G16" s="42"/>
      <c r="H16" s="3"/>
      <c r="I16" s="31" t="str">
        <f>IF(AND(G15="Yes",G17="Yes")=TRUE,"Invalid",IF(OR(G15="",G15="No")=TRUE,"N/A",500+25*G16))</f>
        <v>N/A</v>
      </c>
    </row>
    <row r="17" spans="1:9" ht="17.45" customHeight="1" x14ac:dyDescent="0.25">
      <c r="A17" s="32" t="s">
        <v>33</v>
      </c>
      <c r="B17" s="32"/>
      <c r="C17" s="32"/>
      <c r="D17" s="32"/>
      <c r="E17" s="32"/>
      <c r="F17" s="32"/>
      <c r="G17" s="21"/>
      <c r="H17" s="3"/>
      <c r="I17" s="41" t="str">
        <f>IF(AND(G15="Yes",G17="Yes")=TRUE,"Invalid",IF(OR(G17="",G17="No")=TRUE,"N/A",250))</f>
        <v>N/A</v>
      </c>
    </row>
    <row r="18" spans="1:9" ht="5.0999999999999996" customHeight="1" x14ac:dyDescent="0.25">
      <c r="A18" s="3"/>
      <c r="B18" s="3"/>
      <c r="C18" s="3"/>
      <c r="D18" s="3"/>
      <c r="E18" s="3"/>
      <c r="F18" s="3"/>
      <c r="G18" s="18"/>
      <c r="H18" s="3"/>
      <c r="I18" s="3"/>
    </row>
    <row r="19" spans="1:9" ht="17.45" customHeight="1" thickBot="1" x14ac:dyDescent="0.3">
      <c r="A19" s="52" t="s">
        <v>30</v>
      </c>
      <c r="B19" s="52"/>
      <c r="C19" s="52"/>
      <c r="D19" s="52"/>
      <c r="E19" s="52"/>
      <c r="F19" s="52"/>
      <c r="G19" s="52"/>
      <c r="H19" s="52"/>
      <c r="I19" s="52"/>
    </row>
    <row r="20" spans="1:9" ht="17.45" customHeight="1" thickBot="1" x14ac:dyDescent="0.3">
      <c r="A20" s="60" t="s">
        <v>5</v>
      </c>
      <c r="B20" s="61"/>
      <c r="C20" s="61"/>
      <c r="D20" s="61"/>
      <c r="E20" s="61"/>
      <c r="F20" s="13" t="s">
        <v>7</v>
      </c>
      <c r="G20" s="13" t="s">
        <v>6</v>
      </c>
      <c r="H20" s="13" t="s">
        <v>9</v>
      </c>
      <c r="I20" s="15" t="s">
        <v>8</v>
      </c>
    </row>
    <row r="21" spans="1:9" ht="17.45" customHeight="1" x14ac:dyDescent="0.25">
      <c r="A21" s="66"/>
      <c r="B21" s="67"/>
      <c r="C21" s="67"/>
      <c r="D21" s="67"/>
      <c r="E21" s="67"/>
      <c r="F21" s="37"/>
      <c r="G21" s="7" t="str">
        <f>IF($C$9="","N/A",IF($C$9="Major","LF","SF"))</f>
        <v>N/A</v>
      </c>
      <c r="H21" s="8" t="str">
        <f>IF($C$9="","N/A",IF($C$9="Major",0.5,15/9))</f>
        <v>N/A</v>
      </c>
      <c r="I21" s="33" t="str">
        <f>IF(OR($C$9="",F21="")=TRUE,"N/A",H21*F21)</f>
        <v>N/A</v>
      </c>
    </row>
    <row r="22" spans="1:9" ht="17.45" customHeight="1" x14ac:dyDescent="0.25">
      <c r="A22" s="68"/>
      <c r="B22" s="69"/>
      <c r="C22" s="69"/>
      <c r="D22" s="69"/>
      <c r="E22" s="69"/>
      <c r="F22" s="38"/>
      <c r="G22" s="9" t="str">
        <f t="shared" ref="G22:G23" si="0">IF($C$9="","N/A",IF($C$9="Major","LF","SF"))</f>
        <v>N/A</v>
      </c>
      <c r="H22" s="10" t="str">
        <f t="shared" ref="H22:H23" si="1">IF($C$9="","N/A",IF($C$9="Major",0.5,15/9))</f>
        <v>N/A</v>
      </c>
      <c r="I22" s="34" t="str">
        <f t="shared" ref="I22:I23" si="2">IF(OR($C$9="",F22="")=TRUE,"N/A",H22*F22)</f>
        <v>N/A</v>
      </c>
    </row>
    <row r="23" spans="1:9" ht="17.45" customHeight="1" thickBot="1" x14ac:dyDescent="0.3">
      <c r="A23" s="70"/>
      <c r="B23" s="71"/>
      <c r="C23" s="71"/>
      <c r="D23" s="71"/>
      <c r="E23" s="71"/>
      <c r="F23" s="39"/>
      <c r="G23" s="11" t="str">
        <f t="shared" si="0"/>
        <v>N/A</v>
      </c>
      <c r="H23" s="12" t="str">
        <f t="shared" si="1"/>
        <v>N/A</v>
      </c>
      <c r="I23" s="35" t="str">
        <f t="shared" si="2"/>
        <v>N/A</v>
      </c>
    </row>
    <row r="24" spans="1:9" ht="17.45" customHeight="1" thickTop="1" thickBot="1" x14ac:dyDescent="0.3">
      <c r="A24" s="49" t="s">
        <v>39</v>
      </c>
      <c r="B24" s="49"/>
      <c r="C24" s="49"/>
      <c r="D24" s="49"/>
      <c r="E24" s="49"/>
      <c r="F24" s="40" t="str">
        <f>IF(SUM(F21:F23)=0,"",SUM(F21:F23))</f>
        <v/>
      </c>
      <c r="G24" s="20"/>
      <c r="H24" s="20"/>
      <c r="I24" s="36" t="str">
        <f>IF(OR($C$9="",AND(I21="N/A",I22="N/A",I23="N/A")=TRUE,F24="")=TRUE,"N/A",IF($C$9="Major",IF(SUM(I21:I23)&lt;100,100,SUM(I21:I23)),SUM(I21:I23)))</f>
        <v>N/A</v>
      </c>
    </row>
    <row r="25" spans="1:9" ht="5.0999999999999996" customHeight="1" x14ac:dyDescent="0.25">
      <c r="A25" s="3"/>
      <c r="B25" s="3"/>
      <c r="C25" s="3"/>
      <c r="D25" s="3"/>
      <c r="E25" s="3"/>
      <c r="F25" s="3"/>
      <c r="G25" s="4"/>
      <c r="H25" s="3"/>
      <c r="I25" s="3"/>
    </row>
    <row r="26" spans="1:9" ht="17.45" customHeight="1" thickBot="1" x14ac:dyDescent="0.3">
      <c r="A26" s="52" t="s">
        <v>11</v>
      </c>
      <c r="B26" s="52"/>
      <c r="C26" s="52"/>
      <c r="D26" s="52"/>
      <c r="E26" s="52"/>
      <c r="F26" s="52"/>
      <c r="G26" s="52"/>
      <c r="H26" s="52"/>
      <c r="I26" s="52"/>
    </row>
    <row r="27" spans="1:9" ht="17.45" customHeight="1" thickBot="1" x14ac:dyDescent="0.3">
      <c r="A27" s="60" t="s">
        <v>5</v>
      </c>
      <c r="B27" s="61"/>
      <c r="C27" s="61"/>
      <c r="D27" s="61"/>
      <c r="E27" s="61"/>
      <c r="F27" s="13" t="s">
        <v>7</v>
      </c>
      <c r="G27" s="13" t="s">
        <v>6</v>
      </c>
      <c r="H27" s="13" t="s">
        <v>9</v>
      </c>
      <c r="I27" s="15" t="s">
        <v>8</v>
      </c>
    </row>
    <row r="28" spans="1:9" ht="17.45" customHeight="1" x14ac:dyDescent="0.25">
      <c r="A28" s="66"/>
      <c r="B28" s="67"/>
      <c r="C28" s="67"/>
      <c r="D28" s="67"/>
      <c r="E28" s="67"/>
      <c r="F28" s="37"/>
      <c r="G28" s="7" t="str">
        <f>IF($C$9="","N/A",IF($C$9="Major","LF","SF"))</f>
        <v>N/A</v>
      </c>
      <c r="H28" s="8" t="str">
        <f>IF($C$9="","N/A",IF($C$9="Major",0.1,6/9))</f>
        <v>N/A</v>
      </c>
      <c r="I28" s="33" t="str">
        <f>IF(OR($C$9="",F28="")=TRUE,"N/A",H28*F28)</f>
        <v>N/A</v>
      </c>
    </row>
    <row r="29" spans="1:9" ht="17.45" customHeight="1" x14ac:dyDescent="0.25">
      <c r="A29" s="68"/>
      <c r="B29" s="69"/>
      <c r="C29" s="69"/>
      <c r="D29" s="69"/>
      <c r="E29" s="69"/>
      <c r="F29" s="38"/>
      <c r="G29" s="9" t="str">
        <f t="shared" ref="G29:G30" si="3">IF($C$9="","N/A",IF($C$9="Major","LF","SF"))</f>
        <v>N/A</v>
      </c>
      <c r="H29" s="10" t="str">
        <f t="shared" ref="H29:H30" si="4">IF($C$9="","N/A",IF($C$9="Major",0.1,6/9))</f>
        <v>N/A</v>
      </c>
      <c r="I29" s="34" t="str">
        <f t="shared" ref="I29:I30" si="5">IF(OR($C$9="",F29="")=TRUE,"N/A",H29*F29)</f>
        <v>N/A</v>
      </c>
    </row>
    <row r="30" spans="1:9" ht="17.45" customHeight="1" thickBot="1" x14ac:dyDescent="0.3">
      <c r="A30" s="70"/>
      <c r="B30" s="71"/>
      <c r="C30" s="71"/>
      <c r="D30" s="71"/>
      <c r="E30" s="71"/>
      <c r="F30" s="39"/>
      <c r="G30" s="11" t="str">
        <f t="shared" si="3"/>
        <v>N/A</v>
      </c>
      <c r="H30" s="12" t="str">
        <f t="shared" si="4"/>
        <v>N/A</v>
      </c>
      <c r="I30" s="35" t="str">
        <f t="shared" si="5"/>
        <v>N/A</v>
      </c>
    </row>
    <row r="31" spans="1:9" ht="17.45" customHeight="1" thickTop="1" thickBot="1" x14ac:dyDescent="0.3">
      <c r="A31" s="49" t="s">
        <v>38</v>
      </c>
      <c r="B31" s="49"/>
      <c r="C31" s="49"/>
      <c r="D31" s="49"/>
      <c r="E31" s="49"/>
      <c r="F31" s="40" t="str">
        <f>IF(SUM(F28:F30)=0,"",SUM(F28:F30))</f>
        <v/>
      </c>
      <c r="G31" s="20"/>
      <c r="H31" s="20"/>
      <c r="I31" s="36" t="str">
        <f>IF(OR($C$9="",AND(I28="N/A",I29="N/A",I30="N/A")=TRUE,F31="")=TRUE,"N/A",IF($C$9="Major",IF(SUM(I28:I30)&lt;100,100,SUM(I28:I30)),SUM(I28:I30)))</f>
        <v>N/A</v>
      </c>
    </row>
    <row r="32" spans="1:9" ht="5.0999999999999996" customHeight="1" x14ac:dyDescent="0.25">
      <c r="A32" s="3"/>
      <c r="B32" s="3"/>
      <c r="C32" s="3"/>
      <c r="D32" s="3"/>
      <c r="E32" s="3"/>
      <c r="F32" s="3"/>
      <c r="G32" s="4"/>
      <c r="H32" s="3"/>
      <c r="I32" s="3"/>
    </row>
    <row r="33" spans="1:9" ht="17.45" customHeight="1" thickBot="1" x14ac:dyDescent="0.3">
      <c r="A33" s="52" t="s">
        <v>12</v>
      </c>
      <c r="B33" s="52"/>
      <c r="C33" s="52"/>
      <c r="D33" s="52"/>
      <c r="E33" s="52"/>
      <c r="F33" s="52"/>
      <c r="G33" s="52"/>
      <c r="H33" s="52"/>
      <c r="I33" s="52"/>
    </row>
    <row r="34" spans="1:9" ht="17.45" customHeight="1" thickBot="1" x14ac:dyDescent="0.3">
      <c r="A34" s="60" t="s">
        <v>5</v>
      </c>
      <c r="B34" s="61"/>
      <c r="C34" s="61"/>
      <c r="D34" s="61"/>
      <c r="E34" s="61"/>
      <c r="F34" s="13" t="s">
        <v>7</v>
      </c>
      <c r="G34" s="13" t="s">
        <v>6</v>
      </c>
      <c r="H34" s="13" t="s">
        <v>9</v>
      </c>
      <c r="I34" s="15" t="s">
        <v>8</v>
      </c>
    </row>
    <row r="35" spans="1:9" ht="17.45" customHeight="1" x14ac:dyDescent="0.25">
      <c r="A35" s="66"/>
      <c r="B35" s="67"/>
      <c r="C35" s="67"/>
      <c r="D35" s="67"/>
      <c r="E35" s="67"/>
      <c r="F35" s="37"/>
      <c r="G35" s="7" t="s">
        <v>13</v>
      </c>
      <c r="H35" s="8">
        <v>0.5</v>
      </c>
      <c r="I35" s="33" t="str">
        <f>IF(F35="","N/A",H35*F35)</f>
        <v>N/A</v>
      </c>
    </row>
    <row r="36" spans="1:9" ht="17.45" customHeight="1" x14ac:dyDescent="0.25">
      <c r="A36" s="68"/>
      <c r="B36" s="69"/>
      <c r="C36" s="69"/>
      <c r="D36" s="69"/>
      <c r="E36" s="69"/>
      <c r="F36" s="38"/>
      <c r="G36" s="9" t="s">
        <v>13</v>
      </c>
      <c r="H36" s="10">
        <v>0.5</v>
      </c>
      <c r="I36" s="34" t="str">
        <f t="shared" ref="I36:I37" si="6">IF(F36="","N/A",H36*F36)</f>
        <v>N/A</v>
      </c>
    </row>
    <row r="37" spans="1:9" ht="17.45" customHeight="1" thickBot="1" x14ac:dyDescent="0.3">
      <c r="A37" s="70"/>
      <c r="B37" s="71"/>
      <c r="C37" s="71"/>
      <c r="D37" s="71"/>
      <c r="E37" s="71"/>
      <c r="F37" s="39"/>
      <c r="G37" s="11" t="s">
        <v>13</v>
      </c>
      <c r="H37" s="12">
        <v>0.5</v>
      </c>
      <c r="I37" s="35" t="str">
        <f t="shared" si="6"/>
        <v>N/A</v>
      </c>
    </row>
    <row r="38" spans="1:9" ht="17.45" customHeight="1" thickTop="1" thickBot="1" x14ac:dyDescent="0.3">
      <c r="A38" s="49" t="s">
        <v>37</v>
      </c>
      <c r="B38" s="49"/>
      <c r="C38" s="49"/>
      <c r="D38" s="49"/>
      <c r="E38" s="49"/>
      <c r="F38" s="40" t="str">
        <f>IF(SUM(F35:F37)=0,"",SUM(F35:F37))</f>
        <v/>
      </c>
      <c r="G38" s="20"/>
      <c r="H38" s="20"/>
      <c r="I38" s="36" t="str">
        <f>IF(OR(AND(I35="N/A",I36="N/A",I37="N/A"),F38="")=TRUE,"N/A",IF(SUM(I35:I37)&lt;50,50,SUM(I35:I37)))</f>
        <v>N/A</v>
      </c>
    </row>
    <row r="39" spans="1:9" ht="5.0999999999999996" customHeight="1" x14ac:dyDescent="0.25">
      <c r="A39" s="3"/>
      <c r="B39" s="3"/>
      <c r="C39" s="3"/>
      <c r="D39" s="3"/>
      <c r="E39" s="3"/>
      <c r="F39" s="3"/>
      <c r="G39" s="4"/>
      <c r="H39" s="3"/>
      <c r="I39" s="3"/>
    </row>
    <row r="40" spans="1:9" ht="17.45" customHeight="1" thickBot="1" x14ac:dyDescent="0.3">
      <c r="A40" s="52" t="s">
        <v>18</v>
      </c>
      <c r="B40" s="52"/>
      <c r="C40" s="52"/>
      <c r="D40" s="52"/>
      <c r="E40" s="52"/>
      <c r="F40" s="52"/>
      <c r="G40" s="52"/>
      <c r="H40" s="52"/>
      <c r="I40" s="52"/>
    </row>
    <row r="41" spans="1:9" ht="17.45" customHeight="1" thickBot="1" x14ac:dyDescent="0.3">
      <c r="A41" s="60" t="s">
        <v>5</v>
      </c>
      <c r="B41" s="61"/>
      <c r="C41" s="61"/>
      <c r="D41" s="61"/>
      <c r="E41" s="61"/>
      <c r="F41" s="13" t="s">
        <v>7</v>
      </c>
      <c r="G41" s="13" t="s">
        <v>6</v>
      </c>
      <c r="H41" s="13" t="s">
        <v>9</v>
      </c>
      <c r="I41" s="15" t="s">
        <v>8</v>
      </c>
    </row>
    <row r="42" spans="1:9" ht="17.45" customHeight="1" x14ac:dyDescent="0.25">
      <c r="A42" s="50" t="s">
        <v>35</v>
      </c>
      <c r="B42" s="51"/>
      <c r="C42" s="51"/>
      <c r="D42" s="51"/>
      <c r="E42" s="51"/>
      <c r="F42" s="43"/>
      <c r="G42" s="7" t="s">
        <v>13</v>
      </c>
      <c r="H42" s="8">
        <v>0.4</v>
      </c>
      <c r="I42" s="33" t="str">
        <f>IF(OR(F42="",F42=0)=TRUE,"N/A",IF(H42*F42&lt;25,25,H42*F42))</f>
        <v>N/A</v>
      </c>
    </row>
    <row r="43" spans="1:9" ht="17.45" customHeight="1" x14ac:dyDescent="0.25">
      <c r="A43" s="62" t="s">
        <v>14</v>
      </c>
      <c r="B43" s="63"/>
      <c r="C43" s="63"/>
      <c r="D43" s="63"/>
      <c r="E43" s="63"/>
      <c r="F43" s="38"/>
      <c r="G43" s="9" t="s">
        <v>16</v>
      </c>
      <c r="H43" s="10">
        <v>2</v>
      </c>
      <c r="I43" s="34" t="str">
        <f>IF(F43="","N/A",H43*F43)</f>
        <v>N/A</v>
      </c>
    </row>
    <row r="44" spans="1:9" ht="17.45" customHeight="1" x14ac:dyDescent="0.25">
      <c r="A44" s="50" t="s">
        <v>15</v>
      </c>
      <c r="B44" s="51"/>
      <c r="C44" s="51"/>
      <c r="D44" s="51"/>
      <c r="E44" s="51"/>
      <c r="F44" s="37"/>
      <c r="G44" s="7" t="s">
        <v>16</v>
      </c>
      <c r="H44" s="8">
        <v>25</v>
      </c>
      <c r="I44" s="33" t="str">
        <f t="shared" ref="I44:I45" si="7">IF(F44="","N/A",H44*F44)</f>
        <v>N/A</v>
      </c>
    </row>
    <row r="45" spans="1:9" ht="17.45" customHeight="1" x14ac:dyDescent="0.25">
      <c r="A45" s="62" t="s">
        <v>23</v>
      </c>
      <c r="B45" s="63"/>
      <c r="C45" s="63"/>
      <c r="D45" s="63"/>
      <c r="E45" s="63"/>
      <c r="F45" s="38"/>
      <c r="G45" s="9" t="s">
        <v>16</v>
      </c>
      <c r="H45" s="10">
        <v>5</v>
      </c>
      <c r="I45" s="34" t="str">
        <f t="shared" si="7"/>
        <v>N/A</v>
      </c>
    </row>
    <row r="46" spans="1:9" ht="17.45" customHeight="1" x14ac:dyDescent="0.25">
      <c r="A46" s="50" t="s">
        <v>36</v>
      </c>
      <c r="B46" s="51"/>
      <c r="C46" s="51"/>
      <c r="D46" s="51"/>
      <c r="E46" s="51"/>
      <c r="F46" s="37"/>
      <c r="G46" s="7" t="s">
        <v>13</v>
      </c>
      <c r="H46" s="8">
        <v>0.5</v>
      </c>
      <c r="I46" s="33" t="str">
        <f>IF(OR(F46="",F46=0)=TRUE,"N/A",IF(H46*F46&lt;25,25,H46*F46))</f>
        <v>N/A</v>
      </c>
    </row>
    <row r="47" spans="1:9" ht="17.45" customHeight="1" x14ac:dyDescent="0.25">
      <c r="A47" s="62" t="s">
        <v>19</v>
      </c>
      <c r="B47" s="63"/>
      <c r="C47" s="63"/>
      <c r="D47" s="63"/>
      <c r="E47" s="63"/>
      <c r="F47" s="38"/>
      <c r="G47" s="9" t="s">
        <v>16</v>
      </c>
      <c r="H47" s="10">
        <v>50</v>
      </c>
      <c r="I47" s="34" t="str">
        <f>IF(F47="","N/A",H47*F47)</f>
        <v>N/A</v>
      </c>
    </row>
    <row r="48" spans="1:9" ht="17.45" customHeight="1" x14ac:dyDescent="0.25">
      <c r="A48" s="50" t="s">
        <v>20</v>
      </c>
      <c r="B48" s="51"/>
      <c r="C48" s="51"/>
      <c r="D48" s="51"/>
      <c r="E48" s="51"/>
      <c r="F48" s="37"/>
      <c r="G48" s="7" t="s">
        <v>16</v>
      </c>
      <c r="H48" s="8">
        <v>50</v>
      </c>
      <c r="I48" s="33" t="str">
        <f t="shared" ref="I48:I50" si="8">IF(F48="","N/A",H48*F48)</f>
        <v>N/A</v>
      </c>
    </row>
    <row r="49" spans="1:9" ht="17.45" customHeight="1" x14ac:dyDescent="0.25">
      <c r="A49" s="62" t="s">
        <v>21</v>
      </c>
      <c r="B49" s="63"/>
      <c r="C49" s="63"/>
      <c r="D49" s="63"/>
      <c r="E49" s="63"/>
      <c r="F49" s="38"/>
      <c r="G49" s="9" t="s">
        <v>16</v>
      </c>
      <c r="H49" s="10">
        <v>50</v>
      </c>
      <c r="I49" s="34" t="str">
        <f t="shared" si="8"/>
        <v>N/A</v>
      </c>
    </row>
    <row r="50" spans="1:9" ht="17.45" customHeight="1" thickBot="1" x14ac:dyDescent="0.3">
      <c r="A50" s="64" t="s">
        <v>22</v>
      </c>
      <c r="B50" s="65"/>
      <c r="C50" s="65"/>
      <c r="D50" s="65"/>
      <c r="E50" s="65"/>
      <c r="F50" s="39"/>
      <c r="G50" s="11" t="s">
        <v>16</v>
      </c>
      <c r="H50" s="12">
        <v>10</v>
      </c>
      <c r="I50" s="33" t="str">
        <f t="shared" si="8"/>
        <v>N/A</v>
      </c>
    </row>
    <row r="51" spans="1:9" ht="17.45" customHeight="1" thickTop="1" thickBot="1" x14ac:dyDescent="0.3">
      <c r="A51" s="49" t="s">
        <v>10</v>
      </c>
      <c r="B51" s="49"/>
      <c r="C51" s="49"/>
      <c r="D51" s="49"/>
      <c r="E51" s="49"/>
      <c r="F51" s="23"/>
      <c r="G51" s="20"/>
      <c r="H51" s="20"/>
      <c r="I51" s="36" t="str">
        <f>IF(AND(I42="N/A",I43="N/A",I44="N/A",I45="N/A",I46="N/A",I47="N/A",I48="N/A",I49="N/A",I50="N/A")=TRUE,"N/A",SUM(I42:I50))</f>
        <v>N/A</v>
      </c>
    </row>
    <row r="52" spans="1:9" ht="5.0999999999999996" customHeight="1" x14ac:dyDescent="0.25">
      <c r="A52" s="59"/>
      <c r="B52" s="59"/>
      <c r="C52" s="59"/>
      <c r="D52" s="59"/>
      <c r="E52" s="19"/>
      <c r="F52" s="3"/>
      <c r="G52" s="16"/>
      <c r="H52" s="3"/>
      <c r="I52" s="14"/>
    </row>
    <row r="53" spans="1:9" ht="17.45" customHeight="1" thickBot="1" x14ac:dyDescent="0.3">
      <c r="A53" s="52" t="s">
        <v>24</v>
      </c>
      <c r="B53" s="52"/>
      <c r="C53" s="52"/>
      <c r="D53" s="52"/>
      <c r="E53" s="52"/>
      <c r="F53" s="52"/>
      <c r="G53" s="52"/>
      <c r="H53" s="52"/>
      <c r="I53" s="52"/>
    </row>
    <row r="54" spans="1:9" ht="17.45" customHeight="1" thickBot="1" x14ac:dyDescent="0.3">
      <c r="A54" s="53" t="s">
        <v>5</v>
      </c>
      <c r="B54" s="54"/>
      <c r="C54" s="13" t="s">
        <v>7</v>
      </c>
      <c r="D54" s="26" t="s">
        <v>6</v>
      </c>
      <c r="E54" s="13" t="s">
        <v>27</v>
      </c>
      <c r="F54" s="13" t="s">
        <v>28</v>
      </c>
      <c r="G54" s="13" t="s">
        <v>29</v>
      </c>
      <c r="H54" s="13" t="s">
        <v>9</v>
      </c>
      <c r="I54" s="15" t="s">
        <v>8</v>
      </c>
    </row>
    <row r="55" spans="1:9" ht="17.45" customHeight="1" x14ac:dyDescent="0.25">
      <c r="A55" s="57" t="s">
        <v>25</v>
      </c>
      <c r="B55" s="58"/>
      <c r="C55" s="43"/>
      <c r="D55" s="27" t="s">
        <v>13</v>
      </c>
      <c r="E55" s="29"/>
      <c r="F55" s="24"/>
      <c r="G55" s="7" t="str">
        <f>IF(OR(E55="",F55=""),"N/A",IF(F55-E55+1&lt;1,"Invalid",F55-E55+1))</f>
        <v>N/A</v>
      </c>
      <c r="H55" s="8">
        <v>5</v>
      </c>
      <c r="I55" s="33" t="str">
        <f>IF(OR(C55="",G55="N/A", G55="Invalid")=TRUE,"N/A",ROUNDUP(C55/20,0)*G55*H55)</f>
        <v>N/A</v>
      </c>
    </row>
    <row r="56" spans="1:9" ht="17.45" customHeight="1" thickBot="1" x14ac:dyDescent="0.3">
      <c r="A56" s="55" t="s">
        <v>26</v>
      </c>
      <c r="B56" s="56"/>
      <c r="C56" s="45"/>
      <c r="D56" s="28" t="s">
        <v>16</v>
      </c>
      <c r="E56" s="30"/>
      <c r="F56" s="25"/>
      <c r="G56" s="9" t="str">
        <f>IF(OR(E56="",F56=""),"N/A",IF(NETWORKDAYS(E56,F56)&lt;1,"Invalid",NETWORKDAYS(E56,F56)))</f>
        <v>N/A</v>
      </c>
      <c r="H56" s="10">
        <v>8</v>
      </c>
      <c r="I56" s="34" t="str">
        <f>IF(OR(C56="",G56="N/A",G55="Invalid")=TRUE,"N/A",C56*G56*H56)</f>
        <v>N/A</v>
      </c>
    </row>
    <row r="57" spans="1:9" ht="17.45" customHeight="1" thickTop="1" thickBot="1" x14ac:dyDescent="0.3">
      <c r="A57" s="49" t="s">
        <v>10</v>
      </c>
      <c r="B57" s="49"/>
      <c r="C57" s="49"/>
      <c r="D57" s="49"/>
      <c r="E57" s="49"/>
      <c r="F57" s="23"/>
      <c r="G57" s="20"/>
      <c r="H57" s="20"/>
      <c r="I57" s="36" t="str">
        <f>IF(AND(I55="N/A",I56="N/A")=TRUE,"N/A",SUM(I55:I56))</f>
        <v>N/A</v>
      </c>
    </row>
    <row r="58" spans="1:9" ht="5.0999999999999996" customHeight="1" x14ac:dyDescent="0.25">
      <c r="A58" s="3"/>
      <c r="B58" s="3"/>
      <c r="C58" s="3"/>
      <c r="D58" s="3"/>
      <c r="E58" s="3"/>
      <c r="F58" s="3"/>
      <c r="G58" s="4"/>
      <c r="H58" s="3"/>
      <c r="I58" s="3"/>
    </row>
    <row r="59" spans="1:9" ht="17.45" customHeight="1" x14ac:dyDescent="0.25">
      <c r="A59" s="3"/>
      <c r="B59" s="3"/>
      <c r="C59" s="3"/>
      <c r="D59" s="3"/>
      <c r="E59" s="48" t="s">
        <v>41</v>
      </c>
      <c r="F59" s="48"/>
      <c r="G59" s="48"/>
      <c r="H59" s="3"/>
      <c r="I59" s="31">
        <f>IF(SUM(I11,I16,I17,I24,I31,I38,I51,I57)=0,0,1)</f>
        <v>0</v>
      </c>
    </row>
    <row r="60" spans="1:9" ht="5.0999999999999996" customHeight="1" thickBot="1" x14ac:dyDescent="0.3">
      <c r="A60" s="44"/>
      <c r="B60" s="44"/>
      <c r="C60" s="44"/>
      <c r="D60" s="44"/>
      <c r="E60" s="46"/>
      <c r="F60" s="46"/>
      <c r="G60" s="46"/>
      <c r="H60" s="44"/>
      <c r="I60" s="44"/>
    </row>
    <row r="61" spans="1:9" ht="20.100000000000001" customHeight="1" thickBot="1" x14ac:dyDescent="0.3">
      <c r="A61" s="80" t="s">
        <v>34</v>
      </c>
      <c r="B61" s="80"/>
      <c r="C61" s="80"/>
      <c r="D61" s="80"/>
      <c r="E61" s="80"/>
      <c r="F61" s="80"/>
      <c r="G61" s="80"/>
      <c r="H61" s="81">
        <f>SUM(I11,I16,I17,I24,I31,I38,I51,I57,I59)</f>
        <v>0</v>
      </c>
      <c r="I61" s="82"/>
    </row>
  </sheetData>
  <sheetProtection sheet="1" objects="1" scenarios="1"/>
  <mergeCells count="54">
    <mergeCell ref="A29:E29"/>
    <mergeCell ref="B1:I1"/>
    <mergeCell ref="A61:G61"/>
    <mergeCell ref="H61:I61"/>
    <mergeCell ref="A13:I13"/>
    <mergeCell ref="A15:E15"/>
    <mergeCell ref="A16:F16"/>
    <mergeCell ref="A20:E20"/>
    <mergeCell ref="A21:E21"/>
    <mergeCell ref="A22:E22"/>
    <mergeCell ref="A23:E23"/>
    <mergeCell ref="A24:E24"/>
    <mergeCell ref="A31:E31"/>
    <mergeCell ref="A33:I33"/>
    <mergeCell ref="A26:I26"/>
    <mergeCell ref="A27:E27"/>
    <mergeCell ref="A28:E28"/>
    <mergeCell ref="A4:B4"/>
    <mergeCell ref="C4:I4"/>
    <mergeCell ref="A5:B5"/>
    <mergeCell ref="C5:I5"/>
    <mergeCell ref="A3:B3"/>
    <mergeCell ref="C3:D3"/>
    <mergeCell ref="A6:B6"/>
    <mergeCell ref="C6:I6"/>
    <mergeCell ref="C7:I7"/>
    <mergeCell ref="A9:B9"/>
    <mergeCell ref="A19:I19"/>
    <mergeCell ref="A11:B11"/>
    <mergeCell ref="A34:E34"/>
    <mergeCell ref="A35:E35"/>
    <mergeCell ref="A36:E36"/>
    <mergeCell ref="A37:E37"/>
    <mergeCell ref="A30:E30"/>
    <mergeCell ref="A38:E38"/>
    <mergeCell ref="A52:D52"/>
    <mergeCell ref="A40:I40"/>
    <mergeCell ref="A41:E41"/>
    <mergeCell ref="A42:E42"/>
    <mergeCell ref="A49:E49"/>
    <mergeCell ref="A50:E50"/>
    <mergeCell ref="A51:E51"/>
    <mergeCell ref="A43:E43"/>
    <mergeCell ref="A46:E46"/>
    <mergeCell ref="A44:E44"/>
    <mergeCell ref="A45:E45"/>
    <mergeCell ref="A47:E47"/>
    <mergeCell ref="E59:G59"/>
    <mergeCell ref="A57:E57"/>
    <mergeCell ref="A48:E48"/>
    <mergeCell ref="A53:I53"/>
    <mergeCell ref="A54:B54"/>
    <mergeCell ref="A56:B56"/>
    <mergeCell ref="A55:B55"/>
  </mergeCells>
  <dataValidations disablePrompts="1" count="8">
    <dataValidation type="list" allowBlank="1" showInputMessage="1" showErrorMessage="1" errorTitle="Invalid Entry" error="Entry must be a valid selection from the dropdown list." promptTitle="Major or Minor Project" prompt="Major Project - major facility construction projects involving more than 1 continuous block or 500 linear feet of right-of-way_x000a__x000a_Minor Project - minor misc. construction and repair projects involving less than 1 block or 500 linear feet of right-of-way" sqref="C9">
      <formula1>"Major, Minor"</formula1>
    </dataValidation>
    <dataValidation type="list" allowBlank="1" showInputMessage="1" showErrorMessage="1" errorTitle="Invalid Entry" error="Entry must be a valid selection from the dropdown list." promptTitle="Sidewalks and/or Driveways?" prompt="Will sidewalks and/or driveways be installed in the project? Please select Yes or No." sqref="C11:C12">
      <formula1>"Yes, No"</formula1>
    </dataValidation>
    <dataValidation type="list" allowBlank="1" showInputMessage="1" showErrorMessage="1" errorTitle="Invalid Entry" error="Entry must be a valid selection from the dropdown list." promptTitle="Major Telecom Project?" prompt="If applying for a major wireless telecommunications facility permit, please select yes in the dropdown window. " sqref="G15 G18">
      <formula1>"Yes, No"</formula1>
    </dataValidation>
    <dataValidation allowBlank="1" showInputMessage="1" showErrorMessage="1" promptTitle="Additional antennae" prompt="Please enter number of additional antennae." sqref="G16"/>
    <dataValidation type="list" allowBlank="1" showInputMessage="1" showErrorMessage="1" errorTitle="Invalid Entry" error="Entry must be a valid selection from the dropdown list." promptTitle="Minor Telecom Project?" prompt="If applying for a minor wireless telecommunications facility permit, please select yes in the dropdown window. " sqref="G17">
      <formula1>"Yes, No"</formula1>
    </dataValidation>
    <dataValidation type="whole" allowBlank="1" showInputMessage="1" showErrorMessage="1" errorTitle="Invalid Entry" error="Entry must be a positive whole number between 0 and 1000000000" promptTitle="Quantity" prompt="Enter a quantity rounded to the nearest whole number." sqref="F21:F23 F28:F30 F35:F37 F42:F50 C55:C56">
      <formula1>0</formula1>
      <formula2>1000000000</formula2>
    </dataValidation>
    <dataValidation type="date" allowBlank="1" showInputMessage="1" showErrorMessage="1" errorTitle="Invalid Entry" error="Not a date within the accepted range." promptTitle="Input Beginning Date" prompt="Please enter a date between 1/1/1900 and 1/1/2100." sqref="E55:E56">
      <formula1>1</formula1>
      <formula2>73051</formula2>
    </dataValidation>
    <dataValidation type="date" allowBlank="1" showInputMessage="1" showErrorMessage="1" errorTitle="Invalid Entry" error="Not a date within the accepted range." promptTitle="Enter Enging Date" prompt="Please enter a date after the start date but before 1/2/2100. " sqref="F55:F56">
      <formula1>E55+1</formula1>
      <formula2>73052</formula2>
    </dataValidation>
  </dataValidations>
  <pageMargins left="0.25" right="0.25" top="0.75" bottom="0.75" header="0.3" footer="0.3"/>
  <pageSetup fitToHeight="2" orientation="portrait" verticalDpi="0" r:id="rId1"/>
  <headerFooter>
    <oddFooter>&amp;L&amp;"-,Italic"&amp;K1E3567City of Mobile - Engineering Permitting Department&amp;R&amp;"-,Italic"&amp;K1E3567Rev. 6-1-19</oddFooter>
  </headerFooter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Cumbie, Shayne</dc:creator>
  <cp:lastModifiedBy>Cumbie, Shayne</cp:lastModifiedBy>
  <cp:lastPrinted>2019-06-18T15:08:57Z</cp:lastPrinted>
  <dcterms:created xsi:type="dcterms:W3CDTF">2018-05-29T19:25:36Z</dcterms:created>
  <dcterms:modified xsi:type="dcterms:W3CDTF">2019-06-18T15:10:18Z</dcterms:modified>
</cp:coreProperties>
</file>